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12160" windowHeight="6180" activeTab="0"/>
  </bookViews>
  <sheets>
    <sheet name="細分 (4)" sheetId="1" r:id="rId1"/>
    <sheet name="細分 (3)" sheetId="2" r:id="rId2"/>
    <sheet name="細分" sheetId="3" r:id="rId3"/>
    <sheet name="細分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<sst xmlns="http://schemas.openxmlformats.org/spreadsheetml/2006/main" count="58" uniqueCount="27">
  <si>
    <t>ファクシミリ利用状況</t>
  </si>
  <si>
    <t>昭和47年</t>
  </si>
  <si>
    <t>NTT</t>
  </si>
  <si>
    <t>国鉄</t>
  </si>
  <si>
    <t>警察</t>
  </si>
  <si>
    <t>新聞</t>
  </si>
  <si>
    <t>報道・通信・報道</t>
  </si>
  <si>
    <t>金融</t>
  </si>
  <si>
    <t>電力・瓦斯</t>
  </si>
  <si>
    <t>製造業・商社</t>
  </si>
  <si>
    <t>船舶通信</t>
  </si>
  <si>
    <t>NHK</t>
  </si>
  <si>
    <t>気象庁</t>
  </si>
  <si>
    <t>その他</t>
  </si>
  <si>
    <t>KDD</t>
  </si>
  <si>
    <t>他官公</t>
  </si>
  <si>
    <t>官公庁計</t>
  </si>
  <si>
    <t>その他計</t>
  </si>
  <si>
    <t>昭和52年</t>
  </si>
  <si>
    <t>昭和57年</t>
  </si>
  <si>
    <t>昭和42年</t>
  </si>
  <si>
    <t>NTT</t>
  </si>
  <si>
    <t>新聞・通信・放送</t>
  </si>
  <si>
    <t>金融・商業･製造</t>
  </si>
  <si>
    <t>他官公庁</t>
  </si>
  <si>
    <t>新聞・放送</t>
  </si>
  <si>
    <t>産業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</si>
</sst>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.75"/>
      <name val="ＭＳ Ｐゴシック"/>
      <family val="3"/>
    </font>
    <font>
      <sz val="2.25"/>
      <name val="ＭＳ Ｐゴシック"/>
      <family val="3"/>
    </font>
    <font>
      <sz val="4"/>
      <name val="ＭＳ Ｐゴシック"/>
      <family val="3"/>
    </font>
    <font>
      <sz val="5.25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5.5"/>
      <name val="ＭＳ Ｐゴシック"/>
      <family val="3"/>
    </font>
    <font>
      <sz val="3.75"/>
      <name val="ＭＳ Ｐゴシック"/>
      <family val="3"/>
    </font>
    <font>
      <sz val="5.75"/>
      <name val="ＭＳ Ｐゴシック"/>
      <family val="3"/>
    </font>
    <font>
      <sz val="9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176" fontId="0" fillId="0" borderId="0" xfId="0" applyNumberForma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176" fontId="0" fillId="3" borderId="0" xfId="0" applyNumberFormat="1" applyFill="1" applyAlignment="1">
      <alignment/>
    </xf>
    <xf numFmtId="176" fontId="0" fillId="4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595"/>
          <c:y val="0.5325"/>
          <c:w val="0.283"/>
          <c:h val="0.27525"/>
        </c:manualLayout>
      </c:layout>
      <c:pieChart>
        <c:varyColors val="1"/>
        <c:ser>
          <c:idx val="0"/>
          <c:order val="0"/>
          <c:tx>
            <c:strRef>
              <c:f>'細分 (4)'!$A$5</c:f>
              <c:strCache>
                <c:ptCount val="1"/>
                <c:pt idx="0">
                  <c:v>昭和42年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cat>
            <c:strRef>
              <c:f>'細分 (4)'!$B$4:$H$4</c:f>
              <c:strCache/>
            </c:strRef>
          </c:cat>
          <c:val>
            <c:numRef>
              <c:f>'細分 (4)'!$B$5:$H$5</c:f>
              <c:numCache/>
            </c:numRef>
          </c:val>
        </c:ser>
        <c:ser>
          <c:idx val="1"/>
          <c:order val="1"/>
          <c:tx>
            <c:strRef>
              <c:f>'細分 (4)'!$A$6</c:f>
              <c:strCache>
                <c:ptCount val="1"/>
                <c:pt idx="0">
                  <c:v>昭和47年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'細分 (4)'!$B$4:$H$4</c:f>
              <c:strCache/>
            </c:strRef>
          </c:cat>
          <c:val>
            <c:numRef>
              <c:f>'細分 (4)'!$B$6:$H$6</c:f>
              <c:numCache/>
            </c:numRef>
          </c:val>
        </c:ser>
        <c:ser>
          <c:idx val="2"/>
          <c:order val="2"/>
          <c:tx>
            <c:strRef>
              <c:f>'細分 (4)'!$A$7</c:f>
              <c:strCache>
                <c:ptCount val="1"/>
                <c:pt idx="0">
                  <c:v>昭和52年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'細分 (4)'!$B$4:$H$4</c:f>
              <c:strCache/>
            </c:strRef>
          </c:cat>
          <c:val>
            <c:numRef>
              <c:f>'細分 (4)'!$B$7:$H$7</c:f>
              <c:numCache/>
            </c:numRef>
          </c:val>
        </c:ser>
        <c:ser>
          <c:idx val="3"/>
          <c:order val="3"/>
          <c:tx>
            <c:strRef>
              <c:f>'細分 (4)'!$A$8</c:f>
              <c:strCache>
                <c:ptCount val="1"/>
                <c:pt idx="0">
                  <c:v>昭和57年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'細分 (4)'!$B$4:$H$4</c:f>
              <c:strCache/>
            </c:strRef>
          </c:cat>
          <c:val>
            <c:numRef>
              <c:f>'細分 (4)'!$B$8:$H$8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5"/>
          <c:y val="0.18425"/>
          <c:w val="0.41725"/>
          <c:h val="0.793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4045"/>
          <c:w val="0.7755"/>
          <c:h val="0.42925"/>
        </c:manualLayout>
      </c:layout>
      <c:pieChart>
        <c:varyColors val="1"/>
        <c:ser>
          <c:idx val="0"/>
          <c:order val="0"/>
          <c:tx>
            <c:strRef>
              <c:f>'細分 (4)'!$A$6</c:f>
              <c:strCache>
                <c:ptCount val="1"/>
                <c:pt idx="0">
                  <c:v>昭和47年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'細分 (4)'!$B$6:$H$6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'細分 (4)'!$A$7</c:f>
              <c:strCache>
                <c:ptCount val="1"/>
                <c:pt idx="0">
                  <c:v>昭和52年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'細分 (4)'!$B$7:$H$7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"/>
          <c:w val="0.99125"/>
          <c:h val="0.915"/>
        </c:manualLayout>
      </c:layout>
      <c:pieChart>
        <c:varyColors val="1"/>
        <c:ser>
          <c:idx val="0"/>
          <c:order val="0"/>
          <c:tx>
            <c:strRef>
              <c:f>'細分 (4)'!$A$8</c:f>
              <c:strCache>
                <c:ptCount val="1"/>
                <c:pt idx="0">
                  <c:v>昭和57年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'細分 (4)'!$B$8:$H$8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25"/>
          <c:y val="0.263"/>
          <c:w val="0.47925"/>
          <c:h val="0.61475"/>
        </c:manualLayout>
      </c:layout>
      <c:pieChart>
        <c:varyColors val="1"/>
        <c:ser>
          <c:idx val="0"/>
          <c:order val="0"/>
          <c:tx>
            <c:strRef>
              <c:f>'細分 (3)'!$A$5</c:f>
              <c:strCache>
                <c:ptCount val="1"/>
                <c:pt idx="0">
                  <c:v>昭和42年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cat>
            <c:strRef>
              <c:f>'細分 (3)'!$B$4:$H$4</c:f>
              <c:strCache>
                <c:ptCount val="7"/>
                <c:pt idx="0">
                  <c:v>NTT</c:v>
                </c:pt>
                <c:pt idx="1">
                  <c:v>国鉄</c:v>
                </c:pt>
                <c:pt idx="2">
                  <c:v>警察</c:v>
                </c:pt>
                <c:pt idx="3">
                  <c:v>他官公庁</c:v>
                </c:pt>
                <c:pt idx="4">
                  <c:v>新聞・放送</c:v>
                </c:pt>
                <c:pt idx="5">
                  <c:v>産業</c:v>
                </c:pt>
                <c:pt idx="6">
                  <c:v>その他</c:v>
                </c:pt>
              </c:strCache>
            </c:strRef>
          </c:cat>
          <c:val>
            <c:numRef>
              <c:f>'細分 (3)'!$B$5:$H$5</c:f>
              <c:numCache>
                <c:ptCount val="7"/>
                <c:pt idx="0">
                  <c:v>1562</c:v>
                </c:pt>
                <c:pt idx="1">
                  <c:v>3280</c:v>
                </c:pt>
                <c:pt idx="2">
                  <c:v>2526</c:v>
                </c:pt>
                <c:pt idx="3">
                  <c:v>516</c:v>
                </c:pt>
                <c:pt idx="4">
                  <c:v>5912</c:v>
                </c:pt>
                <c:pt idx="5">
                  <c:v>777</c:v>
                </c:pt>
                <c:pt idx="6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'細分 (3)'!$A$6</c:f>
              <c:strCache>
                <c:ptCount val="1"/>
                <c:pt idx="0">
                  <c:v>昭和47年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'細分 (3)'!$B$6:$H$6</c:f>
              <c:numCache>
                <c:ptCount val="7"/>
                <c:pt idx="0">
                  <c:v>8259</c:v>
                </c:pt>
                <c:pt idx="1">
                  <c:v>5241</c:v>
                </c:pt>
                <c:pt idx="2">
                  <c:v>3114</c:v>
                </c:pt>
                <c:pt idx="3">
                  <c:v>2162</c:v>
                </c:pt>
                <c:pt idx="4">
                  <c:v>9130</c:v>
                </c:pt>
                <c:pt idx="5">
                  <c:v>5956</c:v>
                </c:pt>
                <c:pt idx="6">
                  <c:v>7261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'細分 (3)'!$A$7</c:f>
              <c:strCache>
                <c:ptCount val="1"/>
                <c:pt idx="0">
                  <c:v>昭和52年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'細分 (3)'!$B$7:$H$7</c:f>
              <c:numCache>
                <c:ptCount val="7"/>
                <c:pt idx="0">
                  <c:v>20781</c:v>
                </c:pt>
                <c:pt idx="1">
                  <c:v>7467</c:v>
                </c:pt>
                <c:pt idx="2">
                  <c:v>3268</c:v>
                </c:pt>
                <c:pt idx="3">
                  <c:v>11571</c:v>
                </c:pt>
                <c:pt idx="4">
                  <c:v>9234</c:v>
                </c:pt>
                <c:pt idx="5">
                  <c:v>40044</c:v>
                </c:pt>
                <c:pt idx="6">
                  <c:v>8398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2225"/>
          <c:w val="0.7065"/>
          <c:h val="0.7895"/>
        </c:manualLayout>
      </c:layout>
      <c:pieChart>
        <c:varyColors val="1"/>
        <c:ser>
          <c:idx val="0"/>
          <c:order val="0"/>
          <c:tx>
            <c:strRef>
              <c:f>'細分 (3)'!$A$8</c:f>
              <c:strCache>
                <c:ptCount val="1"/>
                <c:pt idx="0">
                  <c:v>昭和57年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'細分 (3)'!$B$8:$H$8</c:f>
              <c:numCache>
                <c:ptCount val="7"/>
                <c:pt idx="0">
                  <c:v>55063</c:v>
                </c:pt>
                <c:pt idx="1">
                  <c:v>9066</c:v>
                </c:pt>
                <c:pt idx="2">
                  <c:v>3070</c:v>
                </c:pt>
                <c:pt idx="3">
                  <c:v>11620</c:v>
                </c:pt>
                <c:pt idx="4">
                  <c:v>11628</c:v>
                </c:pt>
                <c:pt idx="5">
                  <c:v>208412</c:v>
                </c:pt>
                <c:pt idx="6">
                  <c:v>90338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33325"/>
          <c:w val="0.115"/>
          <c:h val="0.429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昭和42年約1.5</a:t>
            </a:r>
          </a:p>
        </c:rich>
      </c:tx>
      <c:layout>
        <c:manualLayout>
          <c:xMode val="factor"/>
          <c:yMode val="factor"/>
          <c:x val="-0.201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25"/>
          <c:y val="0.61475"/>
          <c:w val="0.138"/>
          <c:h val="0.291"/>
        </c:manualLayout>
      </c:layout>
      <c:pieChart>
        <c:varyColors val="1"/>
        <c:ser>
          <c:idx val="0"/>
          <c:order val="0"/>
          <c:tx>
            <c:strRef>
              <c:f>'細分 (3)'!$A$5</c:f>
              <c:strCache>
                <c:ptCount val="1"/>
                <c:pt idx="0">
                  <c:v>昭和42年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cat>
            <c:strRef>
              <c:f>'細分 (3)'!$B$4:$H$4</c:f>
              <c:strCache>
                <c:ptCount val="7"/>
                <c:pt idx="0">
                  <c:v>NTT</c:v>
                </c:pt>
                <c:pt idx="1">
                  <c:v>国鉄</c:v>
                </c:pt>
                <c:pt idx="2">
                  <c:v>警察</c:v>
                </c:pt>
                <c:pt idx="3">
                  <c:v>他官公庁</c:v>
                </c:pt>
                <c:pt idx="4">
                  <c:v>新聞・放送</c:v>
                </c:pt>
                <c:pt idx="5">
                  <c:v>産業</c:v>
                </c:pt>
                <c:pt idx="6">
                  <c:v>その他</c:v>
                </c:pt>
              </c:strCache>
            </c:strRef>
          </c:cat>
          <c:val>
            <c:numRef>
              <c:f>'細分 (3)'!$B$5:$H$5</c:f>
              <c:numCache>
                <c:ptCount val="7"/>
                <c:pt idx="0">
                  <c:v>1562</c:v>
                </c:pt>
                <c:pt idx="1">
                  <c:v>3280</c:v>
                </c:pt>
                <c:pt idx="2">
                  <c:v>2526</c:v>
                </c:pt>
                <c:pt idx="3">
                  <c:v>516</c:v>
                </c:pt>
                <c:pt idx="4">
                  <c:v>5912</c:v>
                </c:pt>
                <c:pt idx="5">
                  <c:v>777</c:v>
                </c:pt>
                <c:pt idx="6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</xdr:row>
      <xdr:rowOff>66675</xdr:rowOff>
    </xdr:from>
    <xdr:to>
      <xdr:col>3</xdr:col>
      <xdr:colOff>171450</xdr:colOff>
      <xdr:row>25</xdr:row>
      <xdr:rowOff>95250</xdr:rowOff>
    </xdr:to>
    <xdr:graphicFrame>
      <xdr:nvGraphicFramePr>
        <xdr:cNvPr id="1" name="Chart 10"/>
        <xdr:cNvGraphicFramePr/>
      </xdr:nvGraphicFramePr>
      <xdr:xfrm>
        <a:off x="200025" y="2428875"/>
        <a:ext cx="21336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12</xdr:row>
      <xdr:rowOff>57150</xdr:rowOff>
    </xdr:from>
    <xdr:to>
      <xdr:col>5</xdr:col>
      <xdr:colOff>171450</xdr:colOff>
      <xdr:row>25</xdr:row>
      <xdr:rowOff>76200</xdr:rowOff>
    </xdr:to>
    <xdr:graphicFrame>
      <xdr:nvGraphicFramePr>
        <xdr:cNvPr id="2" name="Chart 11"/>
        <xdr:cNvGraphicFramePr/>
      </xdr:nvGraphicFramePr>
      <xdr:xfrm>
        <a:off x="2428875" y="2419350"/>
        <a:ext cx="12382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12</xdr:row>
      <xdr:rowOff>95250</xdr:rowOff>
    </xdr:from>
    <xdr:to>
      <xdr:col>8</xdr:col>
      <xdr:colOff>142875</xdr:colOff>
      <xdr:row>25</xdr:row>
      <xdr:rowOff>95250</xdr:rowOff>
    </xdr:to>
    <xdr:graphicFrame>
      <xdr:nvGraphicFramePr>
        <xdr:cNvPr id="3" name="Chart 13"/>
        <xdr:cNvGraphicFramePr/>
      </xdr:nvGraphicFramePr>
      <xdr:xfrm>
        <a:off x="3743325" y="2457450"/>
        <a:ext cx="189547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247650</xdr:colOff>
      <xdr:row>8</xdr:row>
      <xdr:rowOff>171450</xdr:rowOff>
    </xdr:from>
    <xdr:to>
      <xdr:col>12</xdr:col>
      <xdr:colOff>66675</xdr:colOff>
      <xdr:row>25</xdr:row>
      <xdr:rowOff>76200</xdr:rowOff>
    </xdr:to>
    <xdr:graphicFrame>
      <xdr:nvGraphicFramePr>
        <xdr:cNvPr id="4" name="Chart 14"/>
        <xdr:cNvGraphicFramePr/>
      </xdr:nvGraphicFramePr>
      <xdr:xfrm>
        <a:off x="5743575" y="1771650"/>
        <a:ext cx="25050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14</xdr:row>
      <xdr:rowOff>57150</xdr:rowOff>
    </xdr:from>
    <xdr:to>
      <xdr:col>1</xdr:col>
      <xdr:colOff>638175</xdr:colOff>
      <xdr:row>21</xdr:row>
      <xdr:rowOff>95250</xdr:rowOff>
    </xdr:to>
    <xdr:graphicFrame>
      <xdr:nvGraphicFramePr>
        <xdr:cNvPr id="1" name="Chart 15"/>
        <xdr:cNvGraphicFramePr/>
      </xdr:nvGraphicFramePr>
      <xdr:xfrm>
        <a:off x="457200" y="2686050"/>
        <a:ext cx="847725" cy="123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13</xdr:row>
      <xdr:rowOff>104775</xdr:rowOff>
    </xdr:from>
    <xdr:to>
      <xdr:col>4</xdr:col>
      <xdr:colOff>285750</xdr:colOff>
      <xdr:row>21</xdr:row>
      <xdr:rowOff>123825</xdr:rowOff>
    </xdr:to>
    <xdr:graphicFrame>
      <xdr:nvGraphicFramePr>
        <xdr:cNvPr id="2" name="Chart 16"/>
        <xdr:cNvGraphicFramePr/>
      </xdr:nvGraphicFramePr>
      <xdr:xfrm>
        <a:off x="1485900" y="2562225"/>
        <a:ext cx="146685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10</xdr:row>
      <xdr:rowOff>142875</xdr:rowOff>
    </xdr:from>
    <xdr:to>
      <xdr:col>8</xdr:col>
      <xdr:colOff>28575</xdr:colOff>
      <xdr:row>21</xdr:row>
      <xdr:rowOff>142875</xdr:rowOff>
    </xdr:to>
    <xdr:graphicFrame>
      <xdr:nvGraphicFramePr>
        <xdr:cNvPr id="3" name="Chart 18"/>
        <xdr:cNvGraphicFramePr/>
      </xdr:nvGraphicFramePr>
      <xdr:xfrm>
        <a:off x="3533775" y="2085975"/>
        <a:ext cx="19907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342900</xdr:colOff>
      <xdr:row>8</xdr:row>
      <xdr:rowOff>57150</xdr:rowOff>
    </xdr:from>
    <xdr:to>
      <xdr:col>11</xdr:col>
      <xdr:colOff>638175</xdr:colOff>
      <xdr:row>21</xdr:row>
      <xdr:rowOff>57150</xdr:rowOff>
    </xdr:to>
    <xdr:graphicFrame>
      <xdr:nvGraphicFramePr>
        <xdr:cNvPr id="4" name="Chart 19"/>
        <xdr:cNvGraphicFramePr/>
      </xdr:nvGraphicFramePr>
      <xdr:xfrm>
        <a:off x="5838825" y="1657350"/>
        <a:ext cx="2295525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342900</xdr:colOff>
      <xdr:row>22</xdr:row>
      <xdr:rowOff>152400</xdr:rowOff>
    </xdr:from>
    <xdr:to>
      <xdr:col>6</xdr:col>
      <xdr:colOff>609600</xdr:colOff>
      <xdr:row>35</xdr:row>
      <xdr:rowOff>152400</xdr:rowOff>
    </xdr:to>
    <xdr:graphicFrame>
      <xdr:nvGraphicFramePr>
        <xdr:cNvPr id="5" name="Chart 21"/>
        <xdr:cNvGraphicFramePr/>
      </xdr:nvGraphicFramePr>
      <xdr:xfrm>
        <a:off x="342900" y="4152900"/>
        <a:ext cx="44291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workbookViewId="0" topLeftCell="A1">
      <selection activeCell="A1" sqref="A1"/>
    </sheetView>
  </sheetViews>
  <sheetFormatPr defaultColWidth="13.00390625" defaultRowHeight="13.5"/>
  <cols>
    <col min="1" max="1" width="8.75390625" style="0" customWidth="1"/>
    <col min="2" max="2" width="10.875" style="0" customWidth="1"/>
    <col min="3" max="11" width="8.75390625" style="0" customWidth="1"/>
    <col min="12" max="12" width="9.00390625" style="8" customWidth="1"/>
    <col min="13" max="16384" width="8.75390625" style="0" customWidth="1"/>
  </cols>
  <sheetData>
    <row r="1" ht="16.5">
      <c r="A1" t="s">
        <v>0</v>
      </c>
    </row>
    <row r="4" spans="2:8" ht="16.5">
      <c r="B4" s="15" t="s">
        <v>25</v>
      </c>
      <c r="C4" s="9" t="s">
        <v>3</v>
      </c>
      <c r="D4" s="9" t="s">
        <v>4</v>
      </c>
      <c r="E4" s="9" t="s">
        <v>21</v>
      </c>
      <c r="F4" s="15" t="s">
        <v>24</v>
      </c>
      <c r="G4" s="15" t="s">
        <v>26</v>
      </c>
      <c r="H4" s="9" t="s">
        <v>13</v>
      </c>
    </row>
    <row r="5" spans="1:12" ht="16.5">
      <c r="A5" t="s">
        <v>20</v>
      </c>
      <c r="B5" s="9">
        <v>5912</v>
      </c>
      <c r="C5" s="9">
        <v>3280</v>
      </c>
      <c r="D5" s="9">
        <v>2526</v>
      </c>
      <c r="E5" s="9">
        <v>1562</v>
      </c>
      <c r="F5" s="9">
        <v>516</v>
      </c>
      <c r="G5" s="9">
        <v>777</v>
      </c>
      <c r="H5" s="9">
        <v>14</v>
      </c>
      <c r="I5">
        <f>SUM(B5:H5)</f>
        <v>14587</v>
      </c>
      <c r="K5">
        <f>SQRT(I5)</f>
        <v>120.77665337307538</v>
      </c>
      <c r="L5" s="8">
        <f>K5/120</f>
        <v>1.0064721114422948</v>
      </c>
    </row>
    <row r="6" spans="1:12" ht="16.5">
      <c r="A6" t="s">
        <v>1</v>
      </c>
      <c r="B6" s="9">
        <v>9130</v>
      </c>
      <c r="C6" s="9">
        <v>5241</v>
      </c>
      <c r="D6" s="9">
        <v>3114</v>
      </c>
      <c r="E6" s="9">
        <v>8259</v>
      </c>
      <c r="F6" s="9">
        <v>2162</v>
      </c>
      <c r="G6" s="9">
        <v>5956</v>
      </c>
      <c r="H6" s="9">
        <v>7261</v>
      </c>
      <c r="I6">
        <f>SUM(B6:H6)</f>
        <v>41123</v>
      </c>
      <c r="K6">
        <f>SQRT(I6)</f>
        <v>202.78806671005077</v>
      </c>
      <c r="L6" s="8">
        <f>K6/120</f>
        <v>1.6899005559170897</v>
      </c>
    </row>
    <row r="7" spans="1:12" ht="16.5">
      <c r="A7" t="s">
        <v>18</v>
      </c>
      <c r="B7" s="9">
        <v>9234</v>
      </c>
      <c r="C7" s="9">
        <v>7467</v>
      </c>
      <c r="D7" s="9">
        <v>3268</v>
      </c>
      <c r="E7" s="9">
        <v>20781</v>
      </c>
      <c r="F7" s="9">
        <v>11571</v>
      </c>
      <c r="G7" s="9">
        <v>40044</v>
      </c>
      <c r="H7" s="9">
        <v>8398</v>
      </c>
      <c r="I7">
        <f>SUM(B7:H7)</f>
        <v>100763</v>
      </c>
      <c r="K7">
        <f>SQRT(I7)</f>
        <v>317.43188245669336</v>
      </c>
      <c r="L7" s="8">
        <f>K7/120</f>
        <v>2.645265687139111</v>
      </c>
    </row>
    <row r="8" spans="1:12" ht="16.5">
      <c r="A8" t="s">
        <v>19</v>
      </c>
      <c r="B8" s="9">
        <v>11628</v>
      </c>
      <c r="C8" s="9">
        <v>9066</v>
      </c>
      <c r="D8" s="9">
        <v>3070</v>
      </c>
      <c r="E8" s="9">
        <v>55063</v>
      </c>
      <c r="F8" s="9">
        <v>11620</v>
      </c>
      <c r="G8" s="9">
        <v>208412</v>
      </c>
      <c r="H8" s="9">
        <v>90338</v>
      </c>
      <c r="I8">
        <f>SUM(B8:H8)</f>
        <v>389197</v>
      </c>
      <c r="K8">
        <f>SQRT(I8)</f>
        <v>623.8565540250419</v>
      </c>
      <c r="L8" s="8">
        <f>K8/120</f>
        <v>5.198804616875349</v>
      </c>
    </row>
    <row r="9" spans="2:8" ht="16.5">
      <c r="B9" s="9"/>
      <c r="C9" s="9"/>
      <c r="D9" s="9"/>
      <c r="E9" s="9"/>
      <c r="F9" s="9"/>
      <c r="G9" s="9"/>
      <c r="H9" s="9"/>
    </row>
    <row r="10" spans="2:8" ht="16.5">
      <c r="B10" s="9"/>
      <c r="C10" s="9"/>
      <c r="D10" s="9"/>
      <c r="E10" s="9"/>
      <c r="F10" s="9"/>
      <c r="G10" s="9"/>
      <c r="H10" s="9"/>
    </row>
  </sheetData>
  <printOptions/>
  <pageMargins left="0.75" right="0.75" top="1" bottom="1" header="0.512" footer="0.51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="85" zoomScaleNormal="85" workbookViewId="0" topLeftCell="A1">
      <selection activeCell="D11" sqref="D11"/>
    </sheetView>
  </sheetViews>
  <sheetFormatPr defaultColWidth="13.00390625" defaultRowHeight="13.5"/>
  <cols>
    <col min="1" max="5" width="8.75390625" style="0" customWidth="1"/>
    <col min="6" max="6" width="10.875" style="0" customWidth="1"/>
    <col min="7" max="16384" width="8.75390625" style="0" customWidth="1"/>
  </cols>
  <sheetData>
    <row r="1" ht="16.5">
      <c r="A1" t="s">
        <v>0</v>
      </c>
    </row>
    <row r="4" spans="2:8" ht="16.5">
      <c r="B4" t="s">
        <v>21</v>
      </c>
      <c r="C4" t="s">
        <v>3</v>
      </c>
      <c r="D4" t="s">
        <v>4</v>
      </c>
      <c r="E4" s="13" t="s">
        <v>24</v>
      </c>
      <c r="F4" s="14" t="s">
        <v>25</v>
      </c>
      <c r="G4" s="13" t="s">
        <v>26</v>
      </c>
      <c r="H4" s="7" t="s">
        <v>13</v>
      </c>
    </row>
    <row r="5" spans="1:9" ht="16.5">
      <c r="A5" t="s">
        <v>20</v>
      </c>
      <c r="B5">
        <v>1562</v>
      </c>
      <c r="C5">
        <v>3280</v>
      </c>
      <c r="D5">
        <v>2526</v>
      </c>
      <c r="E5" s="4">
        <v>516</v>
      </c>
      <c r="F5" s="7">
        <v>5912</v>
      </c>
      <c r="G5" s="4">
        <v>777</v>
      </c>
      <c r="H5" s="7">
        <v>14</v>
      </c>
      <c r="I5">
        <f>SUM(B5:H5)</f>
        <v>14587</v>
      </c>
    </row>
    <row r="6" spans="1:9" ht="16.5">
      <c r="A6" t="s">
        <v>1</v>
      </c>
      <c r="B6">
        <v>8259</v>
      </c>
      <c r="C6">
        <v>5241</v>
      </c>
      <c r="D6">
        <v>3114</v>
      </c>
      <c r="E6" s="4">
        <v>2162</v>
      </c>
      <c r="F6" s="7">
        <v>9130</v>
      </c>
      <c r="G6" s="4">
        <v>5956</v>
      </c>
      <c r="H6" s="7">
        <v>7261</v>
      </c>
      <c r="I6">
        <f>SUM(B6:H6)</f>
        <v>41123</v>
      </c>
    </row>
    <row r="7" spans="1:9" ht="16.5">
      <c r="A7" t="s">
        <v>18</v>
      </c>
      <c r="B7">
        <v>20781</v>
      </c>
      <c r="C7">
        <v>7467</v>
      </c>
      <c r="D7">
        <v>3268</v>
      </c>
      <c r="E7" s="4">
        <v>11571</v>
      </c>
      <c r="F7" s="7">
        <v>9234</v>
      </c>
      <c r="G7" s="4">
        <v>40044</v>
      </c>
      <c r="H7" s="7">
        <v>8398</v>
      </c>
      <c r="I7">
        <f>SUM(B7:H7)</f>
        <v>100763</v>
      </c>
    </row>
    <row r="8" spans="1:9" ht="16.5">
      <c r="A8" t="s">
        <v>19</v>
      </c>
      <c r="B8">
        <v>55063</v>
      </c>
      <c r="C8">
        <v>9066</v>
      </c>
      <c r="D8">
        <v>3070</v>
      </c>
      <c r="E8" s="4">
        <v>11620</v>
      </c>
      <c r="F8" s="7">
        <v>11628</v>
      </c>
      <c r="G8" s="4">
        <v>208412</v>
      </c>
      <c r="H8" s="7">
        <v>90338</v>
      </c>
      <c r="I8">
        <f>SUM(B8:H8)</f>
        <v>389197</v>
      </c>
    </row>
  </sheetData>
  <printOptions/>
  <pageMargins left="0.75" right="0.75" top="1" bottom="1" header="0.512" footer="0.51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="85" zoomScaleNormal="85" workbookViewId="0" topLeftCell="J1">
      <selection activeCell="S18" sqref="S18:T18"/>
    </sheetView>
  </sheetViews>
  <sheetFormatPr defaultColWidth="13.00390625" defaultRowHeight="13.5"/>
  <cols>
    <col min="1" max="9" width="8.75390625" style="0" customWidth="1"/>
    <col min="10" max="11" width="10.875" style="0" customWidth="1"/>
    <col min="12" max="16384" width="8.75390625" style="0" customWidth="1"/>
  </cols>
  <sheetData>
    <row r="1" ht="16.5">
      <c r="A1" t="s">
        <v>0</v>
      </c>
    </row>
    <row r="4" spans="2:19" ht="16.5">
      <c r="B4" t="s">
        <v>2</v>
      </c>
      <c r="C4" t="s">
        <v>3</v>
      </c>
      <c r="D4" t="s">
        <v>4</v>
      </c>
      <c r="E4" s="4" t="s">
        <v>12</v>
      </c>
      <c r="F4" s="5" t="s">
        <v>15</v>
      </c>
      <c r="G4" s="5" t="s">
        <v>16</v>
      </c>
      <c r="H4" s="2" t="s">
        <v>5</v>
      </c>
      <c r="I4" s="2" t="s">
        <v>11</v>
      </c>
      <c r="J4" s="3" t="s">
        <v>6</v>
      </c>
      <c r="K4" s="3"/>
      <c r="L4" s="4" t="s">
        <v>7</v>
      </c>
      <c r="M4" s="5" t="s">
        <v>8</v>
      </c>
      <c r="N4" s="5" t="s">
        <v>9</v>
      </c>
      <c r="O4" s="5"/>
      <c r="P4" s="1" t="s">
        <v>10</v>
      </c>
      <c r="Q4" s="6" t="s">
        <v>14</v>
      </c>
      <c r="R4" s="6" t="s">
        <v>13</v>
      </c>
      <c r="S4" s="7" t="s">
        <v>17</v>
      </c>
    </row>
    <row r="5" spans="5:19" ht="16.5">
      <c r="E5" s="4"/>
      <c r="F5" s="5"/>
      <c r="G5" s="5"/>
      <c r="H5" s="2"/>
      <c r="I5" s="2"/>
      <c r="J5" s="3"/>
      <c r="K5" s="6"/>
      <c r="L5" s="4"/>
      <c r="M5" s="5"/>
      <c r="N5" s="5"/>
      <c r="O5" s="5"/>
      <c r="P5" s="1"/>
      <c r="Q5" s="6"/>
      <c r="R5" s="6"/>
      <c r="S5" s="7"/>
    </row>
    <row r="6" spans="1:20" ht="16.5">
      <c r="A6" t="s">
        <v>20</v>
      </c>
      <c r="B6">
        <v>1562</v>
      </c>
      <c r="C6">
        <v>3280</v>
      </c>
      <c r="D6">
        <v>2526</v>
      </c>
      <c r="G6" s="4">
        <f>E7+F7</f>
        <v>516</v>
      </c>
      <c r="K6" s="7">
        <f>H7+I7+J7</f>
        <v>5912</v>
      </c>
      <c r="O6" s="4">
        <f>L7+M7+N7</f>
        <v>777</v>
      </c>
      <c r="P6">
        <v>0</v>
      </c>
      <c r="S6" s="7">
        <f>Q7+R7</f>
        <v>14</v>
      </c>
      <c r="T6">
        <f>SUM(B6:S6)</f>
        <v>14587</v>
      </c>
    </row>
    <row r="7" spans="5:19" ht="16.5">
      <c r="E7">
        <v>273</v>
      </c>
      <c r="F7">
        <v>243</v>
      </c>
      <c r="G7" s="4"/>
      <c r="H7">
        <v>1172</v>
      </c>
      <c r="I7">
        <v>383</v>
      </c>
      <c r="J7">
        <v>4357</v>
      </c>
      <c r="K7" s="7"/>
      <c r="L7">
        <v>269</v>
      </c>
      <c r="M7">
        <v>93</v>
      </c>
      <c r="N7">
        <v>415</v>
      </c>
      <c r="O7" s="4"/>
      <c r="Q7">
        <v>14</v>
      </c>
      <c r="R7">
        <v>0</v>
      </c>
      <c r="S7" s="7"/>
    </row>
    <row r="8" spans="2:20" ht="16.5">
      <c r="B8" s="8">
        <f aca="true" t="shared" si="0" ref="B8:R8">(B6/14587)*100</f>
        <v>10.70816480427778</v>
      </c>
      <c r="C8" s="8">
        <f t="shared" si="0"/>
        <v>22.485775005141566</v>
      </c>
      <c r="D8" s="8">
        <f t="shared" si="0"/>
        <v>17.31678892164256</v>
      </c>
      <c r="E8" s="8">
        <f t="shared" si="0"/>
        <v>0</v>
      </c>
      <c r="F8" s="8">
        <f t="shared" si="0"/>
        <v>0</v>
      </c>
      <c r="G8" s="11">
        <f t="shared" si="0"/>
        <v>3.537396311784466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12">
        <f t="shared" si="0"/>
        <v>40.529238362925895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11">
        <f t="shared" si="0"/>
        <v>5.326660725303353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12">
        <f>(S6/14587)*100</f>
        <v>0.09597586892438473</v>
      </c>
      <c r="T8" s="12">
        <f>(T6/14587)*100</f>
        <v>100</v>
      </c>
    </row>
    <row r="9" spans="5:19" ht="16.5">
      <c r="E9" s="9"/>
      <c r="F9" s="10"/>
      <c r="G9" s="5"/>
      <c r="H9" s="9"/>
      <c r="I9" s="9"/>
      <c r="J9" s="10"/>
      <c r="K9" s="6"/>
      <c r="L9" s="9"/>
      <c r="M9" s="10"/>
      <c r="N9" s="10"/>
      <c r="O9" s="5"/>
      <c r="P9" s="10"/>
      <c r="Q9" s="10"/>
      <c r="R9" s="10"/>
      <c r="S9" s="7"/>
    </row>
    <row r="10" spans="5:19" ht="16.5">
      <c r="E10" s="9"/>
      <c r="F10" s="10"/>
      <c r="G10" s="5"/>
      <c r="H10" s="9"/>
      <c r="I10" s="9"/>
      <c r="J10" s="10"/>
      <c r="K10" s="6"/>
      <c r="L10" s="9"/>
      <c r="M10" s="10"/>
      <c r="N10" s="10"/>
      <c r="O10" s="5"/>
      <c r="P10" s="10"/>
      <c r="Q10" s="10"/>
      <c r="R10" s="10"/>
      <c r="S10" s="7"/>
    </row>
    <row r="11" spans="1:20" ht="16.5">
      <c r="A11" t="s">
        <v>1</v>
      </c>
      <c r="B11">
        <v>8259</v>
      </c>
      <c r="C11">
        <v>5241</v>
      </c>
      <c r="D11">
        <v>3114</v>
      </c>
      <c r="G11" s="4">
        <f>E12+F12</f>
        <v>2162</v>
      </c>
      <c r="K11" s="7">
        <f>H12+I12+J12</f>
        <v>9130</v>
      </c>
      <c r="O11" s="4">
        <f>L12+M12+N12</f>
        <v>5956</v>
      </c>
      <c r="P11">
        <v>6740</v>
      </c>
      <c r="S11" s="7">
        <f>Q12+R12</f>
        <v>521</v>
      </c>
      <c r="T11">
        <f>SUM(B11:S11)</f>
        <v>41123</v>
      </c>
    </row>
    <row r="12" spans="5:19" ht="16.5">
      <c r="E12">
        <v>416</v>
      </c>
      <c r="F12">
        <v>1746</v>
      </c>
      <c r="G12" s="4"/>
      <c r="H12">
        <v>3133</v>
      </c>
      <c r="I12">
        <v>412</v>
      </c>
      <c r="J12">
        <v>5585</v>
      </c>
      <c r="K12" s="7"/>
      <c r="L12">
        <v>3119</v>
      </c>
      <c r="M12">
        <v>189</v>
      </c>
      <c r="N12">
        <v>2648</v>
      </c>
      <c r="O12" s="4"/>
      <c r="Q12">
        <v>22</v>
      </c>
      <c r="R12">
        <v>499</v>
      </c>
      <c r="S12" s="7"/>
    </row>
    <row r="13" spans="2:20" ht="16.5">
      <c r="B13" s="8">
        <f>(B11/41123)*100</f>
        <v>20.083651484570677</v>
      </c>
      <c r="C13" s="8">
        <f aca="true" t="shared" si="1" ref="C13:T13">(C11/41123)*100</f>
        <v>12.744692751015247</v>
      </c>
      <c r="D13" s="8">
        <f t="shared" si="1"/>
        <v>7.572404737008487</v>
      </c>
      <c r="E13" s="8">
        <f t="shared" si="1"/>
        <v>0</v>
      </c>
      <c r="F13" s="8">
        <f t="shared" si="1"/>
        <v>0</v>
      </c>
      <c r="G13" s="11">
        <f t="shared" si="1"/>
        <v>5.25739853609902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12">
        <f t="shared" si="1"/>
        <v>22.20168762006663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11">
        <f t="shared" si="1"/>
        <v>14.483379130899984</v>
      </c>
      <c r="P13" s="8">
        <f t="shared" si="1"/>
        <v>16.389854825766605</v>
      </c>
      <c r="Q13" s="8">
        <f t="shared" si="1"/>
        <v>0</v>
      </c>
      <c r="R13" s="8">
        <f t="shared" si="1"/>
        <v>0</v>
      </c>
      <c r="S13" s="12">
        <f t="shared" si="1"/>
        <v>1.2669309145733532</v>
      </c>
      <c r="T13" s="8">
        <f t="shared" si="1"/>
        <v>100</v>
      </c>
    </row>
    <row r="14" spans="7:19" ht="16.5">
      <c r="G14" s="4"/>
      <c r="K14" s="7"/>
      <c r="O14" s="4"/>
      <c r="S14" s="7"/>
    </row>
    <row r="15" spans="7:19" ht="16.5">
      <c r="G15" s="4"/>
      <c r="K15" s="7"/>
      <c r="O15" s="4"/>
      <c r="S15" s="7"/>
    </row>
    <row r="16" spans="1:20" ht="16.5">
      <c r="A16" t="s">
        <v>18</v>
      </c>
      <c r="B16">
        <v>20781</v>
      </c>
      <c r="C16">
        <v>7467</v>
      </c>
      <c r="D16">
        <v>3268</v>
      </c>
      <c r="G16" s="4">
        <f>E17+F17</f>
        <v>11571</v>
      </c>
      <c r="K16" s="7">
        <f>H17+I17+J17</f>
        <v>9234</v>
      </c>
      <c r="O16" s="4">
        <f>L17+M17+N17</f>
        <v>40044</v>
      </c>
      <c r="P16">
        <v>4534</v>
      </c>
      <c r="S16" s="7">
        <f>Q17+R17</f>
        <v>3864</v>
      </c>
      <c r="T16">
        <f>SUM(B16:S16)</f>
        <v>100763</v>
      </c>
    </row>
    <row r="17" spans="5:19" ht="16.5">
      <c r="E17">
        <v>636</v>
      </c>
      <c r="F17">
        <v>10935</v>
      </c>
      <c r="G17" s="4"/>
      <c r="H17">
        <v>4154</v>
      </c>
      <c r="I17">
        <v>534</v>
      </c>
      <c r="J17">
        <v>4546</v>
      </c>
      <c r="K17" s="7"/>
      <c r="L17">
        <v>2115</v>
      </c>
      <c r="M17">
        <v>638</v>
      </c>
      <c r="N17">
        <v>37291</v>
      </c>
      <c r="O17" s="4"/>
      <c r="Q17">
        <v>70</v>
      </c>
      <c r="R17">
        <v>3794</v>
      </c>
      <c r="S17" s="7"/>
    </row>
    <row r="18" spans="2:20" ht="16.5">
      <c r="B18" s="8">
        <f aca="true" t="shared" si="2" ref="B18:R18">(B16/100763)*100</f>
        <v>20.623641614481507</v>
      </c>
      <c r="C18" s="8">
        <f t="shared" si="2"/>
        <v>7.41045820390421</v>
      </c>
      <c r="D18" s="8">
        <f t="shared" si="2"/>
        <v>3.2432539721921736</v>
      </c>
      <c r="E18" s="8">
        <f t="shared" si="2"/>
        <v>0</v>
      </c>
      <c r="F18" s="8">
        <f t="shared" si="2"/>
        <v>0</v>
      </c>
      <c r="G18" s="11">
        <f t="shared" si="2"/>
        <v>11.48338179688973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12">
        <f t="shared" si="2"/>
        <v>9.16407808421742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11">
        <f t="shared" si="2"/>
        <v>39.74077786489088</v>
      </c>
      <c r="P18" s="8">
        <f t="shared" si="2"/>
        <v>4.499667536695017</v>
      </c>
      <c r="Q18" s="8">
        <f t="shared" si="2"/>
        <v>0</v>
      </c>
      <c r="R18" s="8">
        <f t="shared" si="2"/>
        <v>0</v>
      </c>
      <c r="S18" s="12">
        <f>(S16/100763)*100</f>
        <v>3.834740926729057</v>
      </c>
      <c r="T18" s="12">
        <f>(T16/100763)*100</f>
        <v>100</v>
      </c>
    </row>
    <row r="19" spans="7:19" ht="16.5">
      <c r="G19" s="4"/>
      <c r="K19" s="7"/>
      <c r="O19" s="4"/>
      <c r="S19" s="7"/>
    </row>
    <row r="20" spans="7:19" ht="16.5">
      <c r="G20" s="4"/>
      <c r="K20" s="7"/>
      <c r="O20" s="4"/>
      <c r="S20" s="7"/>
    </row>
    <row r="21" spans="1:20" ht="16.5">
      <c r="A21" t="s">
        <v>19</v>
      </c>
      <c r="B21">
        <v>55063</v>
      </c>
      <c r="C21">
        <v>9066</v>
      </c>
      <c r="D21">
        <v>3070</v>
      </c>
      <c r="G21" s="4">
        <f>E22+F22</f>
        <v>11620</v>
      </c>
      <c r="K21" s="7">
        <f>H22+I22+J22</f>
        <v>11628</v>
      </c>
      <c r="O21" s="4">
        <f>L22+M22+N22</f>
        <v>208412</v>
      </c>
      <c r="P21">
        <v>4754</v>
      </c>
      <c r="S21" s="7">
        <f>Q22+R22</f>
        <v>85584</v>
      </c>
      <c r="T21">
        <f>SUM(B21:S21)</f>
        <v>389197</v>
      </c>
    </row>
    <row r="22" spans="5:19" ht="16.5">
      <c r="E22">
        <v>566</v>
      </c>
      <c r="F22">
        <v>11054</v>
      </c>
      <c r="G22" s="4"/>
      <c r="H22">
        <v>5496</v>
      </c>
      <c r="I22">
        <v>693</v>
      </c>
      <c r="J22" s="7">
        <v>5439</v>
      </c>
      <c r="K22" s="7"/>
      <c r="L22">
        <v>13675</v>
      </c>
      <c r="M22">
        <v>1849</v>
      </c>
      <c r="N22">
        <v>192888</v>
      </c>
      <c r="O22" s="4"/>
      <c r="Q22">
        <v>93</v>
      </c>
      <c r="R22">
        <v>85491</v>
      </c>
      <c r="S22" s="7"/>
    </row>
    <row r="23" spans="2:20" ht="16.5">
      <c r="B23" s="8">
        <f aca="true" t="shared" si="3" ref="B23:S23">(B21/389197)*100</f>
        <v>14.1478480049949</v>
      </c>
      <c r="C23" s="8">
        <f t="shared" si="3"/>
        <v>2.3294115833369733</v>
      </c>
      <c r="D23" s="8">
        <f t="shared" si="3"/>
        <v>0.7888036135941437</v>
      </c>
      <c r="E23" s="8">
        <f t="shared" si="3"/>
        <v>0</v>
      </c>
      <c r="F23" s="8">
        <f t="shared" si="3"/>
        <v>0</v>
      </c>
      <c r="G23" s="11">
        <f t="shared" si="3"/>
        <v>2.9856345244182254</v>
      </c>
      <c r="H23" s="8">
        <f t="shared" si="3"/>
        <v>0</v>
      </c>
      <c r="I23" s="8">
        <f t="shared" si="3"/>
        <v>0</v>
      </c>
      <c r="J23" s="8">
        <f t="shared" si="3"/>
        <v>0</v>
      </c>
      <c r="K23" s="12">
        <f t="shared" si="3"/>
        <v>2.987690038720751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11">
        <f t="shared" si="3"/>
        <v>53.54923085224193</v>
      </c>
      <c r="P23" s="8">
        <f t="shared" si="3"/>
        <v>1.2214893742757522</v>
      </c>
      <c r="Q23" s="8">
        <f t="shared" si="3"/>
        <v>0</v>
      </c>
      <c r="R23" s="8">
        <f t="shared" si="3"/>
        <v>0</v>
      </c>
      <c r="S23" s="12">
        <f t="shared" si="3"/>
        <v>21.989892008417332</v>
      </c>
      <c r="T23" s="8">
        <f>(T21/389197)*100</f>
        <v>100</v>
      </c>
    </row>
  </sheetData>
  <printOptions/>
  <pageMargins left="0.75" right="0.75" top="1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85" zoomScaleNormal="85" workbookViewId="0" topLeftCell="A1">
      <selection activeCell="C25" sqref="C25"/>
    </sheetView>
  </sheetViews>
  <sheetFormatPr defaultColWidth="13.00390625" defaultRowHeight="13.5"/>
  <cols>
    <col min="1" max="5" width="8.75390625" style="0" customWidth="1"/>
    <col min="6" max="6" width="10.875" style="0" customWidth="1"/>
    <col min="7" max="16384" width="8.75390625" style="0" customWidth="1"/>
  </cols>
  <sheetData>
    <row r="1" ht="16.5">
      <c r="A1" t="s">
        <v>0</v>
      </c>
    </row>
    <row r="4" spans="2:9" ht="16.5">
      <c r="B4" t="s">
        <v>21</v>
      </c>
      <c r="C4" t="s">
        <v>3</v>
      </c>
      <c r="D4" t="s">
        <v>4</v>
      </c>
      <c r="E4" s="5" t="s">
        <v>24</v>
      </c>
      <c r="F4" s="3" t="s">
        <v>22</v>
      </c>
      <c r="G4" s="5" t="s">
        <v>23</v>
      </c>
      <c r="H4" s="1" t="s">
        <v>10</v>
      </c>
      <c r="I4" s="7" t="s">
        <v>13</v>
      </c>
    </row>
    <row r="5" spans="5:9" ht="16.5">
      <c r="E5" s="5"/>
      <c r="F5" s="6"/>
      <c r="G5" s="5"/>
      <c r="H5" s="1"/>
      <c r="I5" s="7"/>
    </row>
    <row r="6" spans="1:10" ht="16.5">
      <c r="A6" t="s">
        <v>20</v>
      </c>
      <c r="B6">
        <v>1562</v>
      </c>
      <c r="C6">
        <v>3280</v>
      </c>
      <c r="D6">
        <v>2526</v>
      </c>
      <c r="E6" s="4">
        <v>516</v>
      </c>
      <c r="F6" s="7">
        <v>5912</v>
      </c>
      <c r="G6" s="4">
        <v>777</v>
      </c>
      <c r="H6">
        <v>0</v>
      </c>
      <c r="I6" s="7">
        <v>14</v>
      </c>
      <c r="J6">
        <f>SUM(B6:I6)</f>
        <v>14587</v>
      </c>
    </row>
    <row r="7" spans="5:9" ht="16.5">
      <c r="E7" s="4"/>
      <c r="F7" s="7"/>
      <c r="G7" s="4"/>
      <c r="I7" s="7"/>
    </row>
    <row r="8" spans="2:10" ht="16.5">
      <c r="B8" s="8">
        <f aca="true" t="shared" si="0" ref="B8:J8">(B6/14587)*100</f>
        <v>10.70816480427778</v>
      </c>
      <c r="C8" s="8">
        <f t="shared" si="0"/>
        <v>22.485775005141566</v>
      </c>
      <c r="D8" s="8">
        <f t="shared" si="0"/>
        <v>17.31678892164256</v>
      </c>
      <c r="E8" s="8">
        <f t="shared" si="0"/>
        <v>3.537396311784466</v>
      </c>
      <c r="F8" s="8">
        <f t="shared" si="0"/>
        <v>40.529238362925895</v>
      </c>
      <c r="G8" s="8">
        <f t="shared" si="0"/>
        <v>5.326660725303353</v>
      </c>
      <c r="H8" s="8">
        <f t="shared" si="0"/>
        <v>0</v>
      </c>
      <c r="I8" s="8">
        <f t="shared" si="0"/>
        <v>0.09597586892438473</v>
      </c>
      <c r="J8" s="8">
        <f t="shared" si="0"/>
        <v>100</v>
      </c>
    </row>
    <row r="9" spans="5:9" ht="16.5">
      <c r="E9" s="5"/>
      <c r="F9" s="6"/>
      <c r="G9" s="5"/>
      <c r="H9" s="10"/>
      <c r="I9" s="7"/>
    </row>
    <row r="10" spans="5:9" ht="16.5">
      <c r="E10" s="5"/>
      <c r="F10" s="6"/>
      <c r="G10" s="5"/>
      <c r="H10" s="10"/>
      <c r="I10" s="7"/>
    </row>
    <row r="11" spans="1:10" ht="16.5">
      <c r="A11" t="s">
        <v>1</v>
      </c>
      <c r="B11">
        <v>8259</v>
      </c>
      <c r="C11">
        <v>5241</v>
      </c>
      <c r="D11">
        <v>3114</v>
      </c>
      <c r="E11" s="4">
        <v>2162</v>
      </c>
      <c r="F11" s="7">
        <v>9130</v>
      </c>
      <c r="G11" s="4">
        <v>5956</v>
      </c>
      <c r="H11">
        <v>6740</v>
      </c>
      <c r="I11" s="7">
        <v>521</v>
      </c>
      <c r="J11">
        <f>SUM(B11:I11)</f>
        <v>41123</v>
      </c>
    </row>
    <row r="12" spans="5:9" ht="16.5">
      <c r="E12" s="4"/>
      <c r="F12" s="7"/>
      <c r="G12" s="4"/>
      <c r="I12" s="7"/>
    </row>
    <row r="13" spans="2:10" ht="16.5">
      <c r="B13" s="8">
        <f aca="true" t="shared" si="1" ref="B13:J13">(B11/41123)*100</f>
        <v>20.083651484570677</v>
      </c>
      <c r="C13" s="8">
        <f t="shared" si="1"/>
        <v>12.744692751015247</v>
      </c>
      <c r="D13" s="8">
        <f t="shared" si="1"/>
        <v>7.572404737008487</v>
      </c>
      <c r="E13" s="8">
        <f t="shared" si="1"/>
        <v>5.25739853609902</v>
      </c>
      <c r="F13" s="8">
        <f t="shared" si="1"/>
        <v>22.20168762006663</v>
      </c>
      <c r="G13" s="8">
        <f t="shared" si="1"/>
        <v>14.483379130899984</v>
      </c>
      <c r="H13" s="8">
        <f t="shared" si="1"/>
        <v>16.389854825766605</v>
      </c>
      <c r="I13" s="8">
        <f t="shared" si="1"/>
        <v>1.2669309145733532</v>
      </c>
      <c r="J13" s="8">
        <f t="shared" si="1"/>
        <v>100</v>
      </c>
    </row>
    <row r="14" spans="5:9" ht="16.5">
      <c r="E14" s="4"/>
      <c r="F14" s="7"/>
      <c r="G14" s="4"/>
      <c r="I14" s="7"/>
    </row>
    <row r="15" spans="5:9" ht="16.5">
      <c r="E15" s="4"/>
      <c r="F15" s="7"/>
      <c r="G15" s="4"/>
      <c r="I15" s="7"/>
    </row>
    <row r="16" spans="1:10" ht="16.5">
      <c r="A16" t="s">
        <v>18</v>
      </c>
      <c r="B16">
        <v>20781</v>
      </c>
      <c r="C16">
        <v>7467</v>
      </c>
      <c r="D16">
        <v>3268</v>
      </c>
      <c r="E16" s="4">
        <v>11571</v>
      </c>
      <c r="F16" s="7">
        <v>9234</v>
      </c>
      <c r="G16" s="4">
        <v>40044</v>
      </c>
      <c r="H16">
        <v>4534</v>
      </c>
      <c r="I16" s="7">
        <v>3864</v>
      </c>
      <c r="J16">
        <f>SUM(B16:I16)</f>
        <v>100763</v>
      </c>
    </row>
    <row r="17" spans="5:9" ht="16.5">
      <c r="E17" s="4"/>
      <c r="F17" s="7"/>
      <c r="G17" s="4"/>
      <c r="I17" s="7"/>
    </row>
    <row r="18" spans="2:10" ht="16.5">
      <c r="B18" s="8">
        <f aca="true" t="shared" si="2" ref="B18:J18">(B16/100763)*100</f>
        <v>20.623641614481507</v>
      </c>
      <c r="C18" s="8">
        <f t="shared" si="2"/>
        <v>7.41045820390421</v>
      </c>
      <c r="D18" s="8">
        <f t="shared" si="2"/>
        <v>3.2432539721921736</v>
      </c>
      <c r="E18" s="8">
        <f t="shared" si="2"/>
        <v>11.48338179688973</v>
      </c>
      <c r="F18" s="8">
        <f t="shared" si="2"/>
        <v>9.16407808421742</v>
      </c>
      <c r="G18" s="8">
        <f t="shared" si="2"/>
        <v>39.74077786489088</v>
      </c>
      <c r="H18" s="8">
        <f t="shared" si="2"/>
        <v>4.499667536695017</v>
      </c>
      <c r="I18" s="8">
        <f t="shared" si="2"/>
        <v>3.834740926729057</v>
      </c>
      <c r="J18" s="8">
        <f t="shared" si="2"/>
        <v>100</v>
      </c>
    </row>
    <row r="19" spans="5:9" ht="16.5">
      <c r="E19" s="4"/>
      <c r="F19" s="7"/>
      <c r="G19" s="4"/>
      <c r="I19" s="7"/>
    </row>
    <row r="20" spans="5:9" ht="16.5">
      <c r="E20" s="4"/>
      <c r="F20" s="7"/>
      <c r="G20" s="4"/>
      <c r="I20" s="7"/>
    </row>
    <row r="21" spans="1:10" ht="16.5">
      <c r="A21" t="s">
        <v>19</v>
      </c>
      <c r="B21">
        <v>55063</v>
      </c>
      <c r="C21">
        <v>9066</v>
      </c>
      <c r="D21">
        <v>3070</v>
      </c>
      <c r="E21" s="4">
        <v>11620</v>
      </c>
      <c r="F21" s="7">
        <v>11628</v>
      </c>
      <c r="G21" s="4">
        <v>208412</v>
      </c>
      <c r="H21">
        <v>4754</v>
      </c>
      <c r="I21" s="7">
        <v>85584</v>
      </c>
      <c r="J21">
        <f>SUM(B21:I21)</f>
        <v>389197</v>
      </c>
    </row>
    <row r="22" spans="5:9" ht="16.5">
      <c r="E22" s="4"/>
      <c r="F22" s="7"/>
      <c r="G22" s="4"/>
      <c r="I22" s="7"/>
    </row>
    <row r="23" spans="2:10" ht="16.5">
      <c r="B23" s="8">
        <f aca="true" t="shared" si="3" ref="B23:J23">(B21/389197)*100</f>
        <v>14.1478480049949</v>
      </c>
      <c r="C23" s="8">
        <f t="shared" si="3"/>
        <v>2.3294115833369733</v>
      </c>
      <c r="D23" s="8">
        <f t="shared" si="3"/>
        <v>0.7888036135941437</v>
      </c>
      <c r="E23" s="8">
        <f t="shared" si="3"/>
        <v>2.9856345244182254</v>
      </c>
      <c r="F23" s="8">
        <f t="shared" si="3"/>
        <v>2.987690038720751</v>
      </c>
      <c r="G23" s="8">
        <f t="shared" si="3"/>
        <v>53.54923085224193</v>
      </c>
      <c r="H23" s="8">
        <f t="shared" si="3"/>
        <v>1.2214893742757522</v>
      </c>
      <c r="I23" s="8">
        <f t="shared" si="3"/>
        <v>21.989892008417332</v>
      </c>
      <c r="J23" s="8">
        <f t="shared" si="3"/>
        <v>100</v>
      </c>
    </row>
  </sheetData>
  <printOptions/>
  <pageMargins left="0.75" right="0.75" top="1" bottom="1" header="0.512" footer="0.51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Kobayashi</dc:creator>
  <cp:keywords/>
  <dc:description/>
  <cp:lastModifiedBy>八木</cp:lastModifiedBy>
  <dcterms:created xsi:type="dcterms:W3CDTF">2005-02-19T06:36:30Z</dcterms:created>
  <dcterms:modified xsi:type="dcterms:W3CDTF">2007-11-26T07:12:34Z</dcterms:modified>
  <cp:category/>
  <cp:version/>
  <cp:contentType/>
  <cp:contentStatus/>
</cp:coreProperties>
</file>